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28940" windowHeight="19320" tabRatio="500"/>
  </bookViews>
  <sheets>
    <sheet name="Sheet1" sheetId="1" r:id="rId1"/>
  </sheets>
  <definedNames>
    <definedName name="_xlnm.Print_Area" localSheetId="0">Sheet1!$A$1:$M$33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" l="1"/>
  <c r="G26" i="1"/>
  <c r="G32" i="1"/>
  <c r="G31" i="1"/>
  <c r="G22" i="1"/>
  <c r="G21" i="1"/>
  <c r="G17" i="1"/>
  <c r="G16" i="1"/>
  <c r="G12" i="1"/>
  <c r="G11" i="1"/>
  <c r="L32" i="1"/>
  <c r="L27" i="1"/>
  <c r="L22" i="1"/>
  <c r="L31" i="1"/>
  <c r="L26" i="1"/>
  <c r="L21" i="1"/>
  <c r="L17" i="1"/>
  <c r="L16" i="1"/>
  <c r="G28" i="1"/>
  <c r="G13" i="1"/>
  <c r="L11" i="1"/>
  <c r="L12" i="1"/>
  <c r="G33" i="1"/>
  <c r="G23" i="1"/>
  <c r="G18" i="1"/>
</calcChain>
</file>

<file path=xl/sharedStrings.xml><?xml version="1.0" encoding="utf-8"?>
<sst xmlns="http://schemas.openxmlformats.org/spreadsheetml/2006/main" count="124" uniqueCount="43">
  <si>
    <t>d1 = φ4.5</t>
    <phoneticPr fontId="2"/>
  </si>
  <si>
    <t>A1=</t>
    <phoneticPr fontId="2"/>
  </si>
  <si>
    <t>A2=</t>
    <phoneticPr fontId="2"/>
  </si>
  <si>
    <t>m</t>
    <phoneticPr fontId="2"/>
  </si>
  <si>
    <t>m^2</t>
    <phoneticPr fontId="2"/>
  </si>
  <si>
    <t>E = 186 Gpa</t>
    <phoneticPr fontId="2"/>
  </si>
  <si>
    <t>=</t>
    <phoneticPr fontId="2"/>
  </si>
  <si>
    <t>Pa</t>
    <phoneticPr fontId="2"/>
  </si>
  <si>
    <t>=</t>
    <phoneticPr fontId="2"/>
  </si>
  <si>
    <t>Wire #319</t>
    <phoneticPr fontId="2"/>
  </si>
  <si>
    <t>L = 2271mm</t>
    <phoneticPr fontId="2"/>
  </si>
  <si>
    <t>L1</t>
    <phoneticPr fontId="2"/>
  </si>
  <si>
    <t>N</t>
    <phoneticPr fontId="2"/>
  </si>
  <si>
    <t>ΔL =</t>
    <phoneticPr fontId="2"/>
  </si>
  <si>
    <t>P*L/(A*E)</t>
    <phoneticPr fontId="2"/>
  </si>
  <si>
    <t>ΔL1 =</t>
    <phoneticPr fontId="2"/>
  </si>
  <si>
    <t>The elongation of the wire.</t>
    <phoneticPr fontId="2"/>
  </si>
  <si>
    <t>Elongation</t>
    <phoneticPr fontId="2"/>
  </si>
  <si>
    <t>2ΔL2 =</t>
    <phoneticPr fontId="2"/>
  </si>
  <si>
    <t>ΔL =</t>
    <phoneticPr fontId="2"/>
  </si>
  <si>
    <t>Wire #320</t>
    <phoneticPr fontId="2"/>
  </si>
  <si>
    <t>Wire #321</t>
    <phoneticPr fontId="2"/>
  </si>
  <si>
    <t>P = 200 kgw</t>
    <phoneticPr fontId="2"/>
  </si>
  <si>
    <t>Young's module</t>
    <phoneticPr fontId="2"/>
  </si>
  <si>
    <t>d2 = φ3.1</t>
    <phoneticPr fontId="2"/>
  </si>
  <si>
    <t>P = 613 kgw</t>
    <phoneticPr fontId="2"/>
  </si>
  <si>
    <t>P = 482 kgw</t>
    <phoneticPr fontId="2"/>
  </si>
  <si>
    <t>P = 394 kgw</t>
    <phoneticPr fontId="2"/>
  </si>
  <si>
    <t>P = 310 kgw</t>
    <phoneticPr fontId="2"/>
  </si>
  <si>
    <t>L2 = 21.5</t>
    <phoneticPr fontId="2"/>
  </si>
  <si>
    <t>L2 = 27</t>
    <phoneticPr fontId="2"/>
  </si>
  <si>
    <t>L = 2271mm</t>
    <phoneticPr fontId="2"/>
  </si>
  <si>
    <t>d2 = φ2.8</t>
    <phoneticPr fontId="2"/>
  </si>
  <si>
    <t>L0 =</t>
    <phoneticPr fontId="2"/>
  </si>
  <si>
    <t>L0 =</t>
    <phoneticPr fontId="2"/>
  </si>
  <si>
    <t>L0 =</t>
    <phoneticPr fontId="2"/>
  </si>
  <si>
    <t>L = 151mm</t>
    <phoneticPr fontId="2"/>
  </si>
  <si>
    <t>d2 = φ2.5</t>
    <phoneticPr fontId="2"/>
  </si>
  <si>
    <t>d2 = φ2.2</t>
    <phoneticPr fontId="2"/>
  </si>
  <si>
    <t>d2 = φ1.8</t>
    <phoneticPr fontId="2"/>
  </si>
  <si>
    <t>Wire #322</t>
    <phoneticPr fontId="2"/>
  </si>
  <si>
    <t>Wire #323</t>
    <phoneticPr fontId="2"/>
  </si>
  <si>
    <t>L = 2408mm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</si>
</sst>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6" x14ac:knownFonts="1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4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1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11" fontId="0" fillId="0" borderId="9" xfId="0" applyNumberFormat="1" applyBorder="1"/>
    <xf numFmtId="0" fontId="0" fillId="0" borderId="10" xfId="0" applyBorder="1"/>
    <xf numFmtId="0" fontId="0" fillId="0" borderId="9" xfId="0" applyBorder="1"/>
    <xf numFmtId="0" fontId="3" fillId="0" borderId="9" xfId="0" applyFont="1" applyBorder="1"/>
    <xf numFmtId="0" fontId="0" fillId="0" borderId="7" xfId="0" applyBorder="1"/>
    <xf numFmtId="11" fontId="0" fillId="0" borderId="1" xfId="0" applyNumberFormat="1" applyBorder="1" applyAlignment="1">
      <alignment horizontal="right"/>
    </xf>
    <xf numFmtId="176" fontId="0" fillId="0" borderId="0" xfId="0" applyNumberFormat="1" applyBorder="1"/>
    <xf numFmtId="11" fontId="0" fillId="0" borderId="3" xfId="0" applyNumberFormat="1" applyBorder="1"/>
    <xf numFmtId="11" fontId="1" fillId="0" borderId="3" xfId="0" applyNumberFormat="1" applyFont="1" applyBorder="1"/>
    <xf numFmtId="0" fontId="3" fillId="0" borderId="8" xfId="0" applyFont="1" applyBorder="1" applyAlignment="1">
      <alignment horizontal="right"/>
    </xf>
    <xf numFmtId="176" fontId="0" fillId="0" borderId="1" xfId="0" applyNumberFormat="1" applyBorder="1"/>
    <xf numFmtId="0" fontId="0" fillId="2" borderId="3" xfId="0" applyFill="1" applyBorder="1" applyAlignment="1">
      <alignment horizontal="right"/>
    </xf>
    <xf numFmtId="11" fontId="1" fillId="2" borderId="3" xfId="0" applyNumberFormat="1" applyFont="1" applyFill="1" applyBorder="1"/>
    <xf numFmtId="0" fontId="0" fillId="2" borderId="7" xfId="0" applyFill="1" applyBorder="1"/>
    <xf numFmtId="0" fontId="0" fillId="3" borderId="1" xfId="0" applyFill="1" applyBorder="1"/>
    <xf numFmtId="0" fontId="0" fillId="4" borderId="3" xfId="0" applyFill="1" applyBorder="1"/>
  </cellXfs>
  <cellStyles count="3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</xdr:row>
      <xdr:rowOff>25400</xdr:rowOff>
    </xdr:from>
    <xdr:to>
      <xdr:col>12</xdr:col>
      <xdr:colOff>884767</xdr:colOff>
      <xdr:row>8</xdr:row>
      <xdr:rowOff>203200</xdr:rowOff>
    </xdr:to>
    <xdr:grpSp>
      <xdr:nvGrpSpPr>
        <xdr:cNvPr id="48" name="図形グループ 47"/>
        <xdr:cNvGrpSpPr/>
      </xdr:nvGrpSpPr>
      <xdr:grpSpPr>
        <a:xfrm>
          <a:off x="723900" y="492760"/>
          <a:ext cx="12281747" cy="1579880"/>
          <a:chOff x="977900" y="469900"/>
          <a:chExt cx="11895667" cy="1549400"/>
        </a:xfrm>
      </xdr:grpSpPr>
      <xdr:grpSp>
        <xdr:nvGrpSpPr>
          <xdr:cNvPr id="36" name="図形グループ 35"/>
          <xdr:cNvGrpSpPr/>
        </xdr:nvGrpSpPr>
        <xdr:grpSpPr>
          <a:xfrm>
            <a:off x="1225550" y="647700"/>
            <a:ext cx="11487150" cy="947212"/>
            <a:chOff x="1212850" y="520700"/>
            <a:chExt cx="11487150" cy="947212"/>
          </a:xfrm>
        </xdr:grpSpPr>
        <xdr:cxnSp macro="">
          <xdr:nvCxnSpPr>
            <xdr:cNvPr id="19" name="直線コネクタ 18"/>
            <xdr:cNvCxnSpPr>
              <a:stCxn id="4" idx="1"/>
            </xdr:cNvCxnSpPr>
          </xdr:nvCxnSpPr>
          <xdr:spPr>
            <a:xfrm flipV="1">
              <a:off x="1212850" y="609600"/>
              <a:ext cx="6350" cy="854075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コネクタ 20"/>
            <xdr:cNvCxnSpPr>
              <a:stCxn id="8" idx="3"/>
            </xdr:cNvCxnSpPr>
          </xdr:nvCxnSpPr>
          <xdr:spPr>
            <a:xfrm flipV="1">
              <a:off x="12644967" y="520700"/>
              <a:ext cx="4233" cy="935567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矢印コネクタ 22"/>
            <xdr:cNvCxnSpPr/>
          </xdr:nvCxnSpPr>
          <xdr:spPr>
            <a:xfrm>
              <a:off x="1219200" y="685800"/>
              <a:ext cx="114681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直線コネクタ 24"/>
            <xdr:cNvCxnSpPr>
              <a:stCxn id="10" idx="2"/>
            </xdr:cNvCxnSpPr>
          </xdr:nvCxnSpPr>
          <xdr:spPr>
            <a:xfrm flipV="1">
              <a:off x="10728537" y="939800"/>
              <a:ext cx="2963" cy="528112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直線コネクタ 26"/>
            <xdr:cNvCxnSpPr>
              <a:stCxn id="7" idx="1"/>
            </xdr:cNvCxnSpPr>
          </xdr:nvCxnSpPr>
          <xdr:spPr>
            <a:xfrm flipV="1">
              <a:off x="3111500" y="927100"/>
              <a:ext cx="0" cy="539750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直線矢印コネクタ 28"/>
            <xdr:cNvCxnSpPr/>
          </xdr:nvCxnSpPr>
          <xdr:spPr>
            <a:xfrm>
              <a:off x="10744200" y="1041400"/>
              <a:ext cx="19558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直線矢印コネクタ 30"/>
            <xdr:cNvCxnSpPr/>
          </xdr:nvCxnSpPr>
          <xdr:spPr>
            <a:xfrm>
              <a:off x="1219200" y="1041400"/>
              <a:ext cx="19304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直線矢印コネクタ 32"/>
            <xdr:cNvCxnSpPr/>
          </xdr:nvCxnSpPr>
          <xdr:spPr>
            <a:xfrm>
              <a:off x="3136900" y="1041400"/>
              <a:ext cx="7607300" cy="0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6" name="図形グループ 45"/>
          <xdr:cNvGrpSpPr/>
        </xdr:nvGrpSpPr>
        <xdr:grpSpPr>
          <a:xfrm>
            <a:off x="977900" y="1227668"/>
            <a:ext cx="11895667" cy="461432"/>
            <a:chOff x="990600" y="1202268"/>
            <a:chExt cx="11895667" cy="461432"/>
          </a:xfrm>
        </xdr:grpSpPr>
        <xdr:sp macro="" textlink="">
          <xdr:nvSpPr>
            <xdr:cNvPr id="2" name="正方形/長方形 1"/>
            <xdr:cNvSpPr/>
          </xdr:nvSpPr>
          <xdr:spPr>
            <a:xfrm>
              <a:off x="990600" y="1206500"/>
              <a:ext cx="228600" cy="45720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正方形/長方形 3"/>
            <xdr:cNvSpPr/>
          </xdr:nvSpPr>
          <xdr:spPr>
            <a:xfrm>
              <a:off x="1225550" y="1377950"/>
              <a:ext cx="1720850" cy="12065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台形 4"/>
            <xdr:cNvSpPr/>
          </xdr:nvSpPr>
          <xdr:spPr>
            <a:xfrm rot="16200000">
              <a:off x="2921635" y="1346835"/>
              <a:ext cx="215900" cy="189230"/>
            </a:xfrm>
            <a:prstGeom prst="trapezoid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7" name="正方形/長方形 6"/>
            <xdr:cNvSpPr/>
          </xdr:nvSpPr>
          <xdr:spPr>
            <a:xfrm>
              <a:off x="3124200" y="1333500"/>
              <a:ext cx="7620000" cy="21590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" name="正方形/長方形 7"/>
            <xdr:cNvSpPr/>
          </xdr:nvSpPr>
          <xdr:spPr>
            <a:xfrm rot="10800000">
              <a:off x="12657667" y="1202268"/>
              <a:ext cx="228600" cy="45719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/>
            <xdr:cNvSpPr/>
          </xdr:nvSpPr>
          <xdr:spPr>
            <a:xfrm rot="10800000">
              <a:off x="10924117" y="1386418"/>
              <a:ext cx="1720850" cy="10794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台形 9"/>
            <xdr:cNvSpPr/>
          </xdr:nvSpPr>
          <xdr:spPr>
            <a:xfrm rot="5400000">
              <a:off x="10722614" y="1347897"/>
              <a:ext cx="226476" cy="189230"/>
            </a:xfrm>
            <a:prstGeom prst="trapezoid">
              <a:avLst/>
            </a:prstGeom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</xdr:grpSp>
      <xdr:sp macro="" textlink="">
        <xdr:nvSpPr>
          <xdr:cNvPr id="37" name="正方形/長方形 36"/>
          <xdr:cNvSpPr/>
        </xdr:nvSpPr>
        <xdr:spPr>
          <a:xfrm>
            <a:off x="6210300" y="469900"/>
            <a:ext cx="16764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L</a:t>
            </a:r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0</a:t>
            </a:r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 = L1 + 2 *  L2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38" name="正方形/長方形 37"/>
          <xdr:cNvSpPr/>
        </xdr:nvSpPr>
        <xdr:spPr>
          <a:xfrm>
            <a:off x="6819900" y="876300"/>
            <a:ext cx="5842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L1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40" name="正方形/長方形 39"/>
          <xdr:cNvSpPr/>
        </xdr:nvSpPr>
        <xdr:spPr>
          <a:xfrm>
            <a:off x="11087100" y="901700"/>
            <a:ext cx="11811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L2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41" name="正方形/長方形 40"/>
          <xdr:cNvSpPr/>
        </xdr:nvSpPr>
        <xdr:spPr>
          <a:xfrm>
            <a:off x="1625600" y="889000"/>
            <a:ext cx="11811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L2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10871200" y="1638300"/>
            <a:ext cx="11811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d2, A2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43" name="正方形/長方形 42"/>
          <xdr:cNvSpPr/>
        </xdr:nvSpPr>
        <xdr:spPr>
          <a:xfrm>
            <a:off x="1574800" y="1587500"/>
            <a:ext cx="11811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d2, A2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  <xdr:sp macro="" textlink="">
        <xdr:nvSpPr>
          <xdr:cNvPr id="44" name="正方形/長方形 43"/>
          <xdr:cNvSpPr/>
        </xdr:nvSpPr>
        <xdr:spPr>
          <a:xfrm>
            <a:off x="6540500" y="1651000"/>
            <a:ext cx="1181100" cy="368300"/>
          </a:xfrm>
          <a:prstGeom prst="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600">
                <a:solidFill>
                  <a:schemeClr val="accent1"/>
                </a:solidFill>
                <a:latin typeface="+mj-lt"/>
              </a:rPr>
              <a:t>d1, A1</a:t>
            </a:r>
            <a:endParaRPr kumimoji="1" lang="ja-JP" altLang="en-US" sz="1600">
              <a:solidFill>
                <a:schemeClr val="accent1"/>
              </a:solidFill>
              <a:latin typeface="+mj-lt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tabSelected="1" topLeftCell="A4" zoomScale="125" zoomScaleNormal="125" zoomScalePageLayoutView="125" workbookViewId="0">
      <selection activeCell="G28" sqref="G28"/>
    </sheetView>
  </sheetViews>
  <sheetFormatPr baseColWidth="12" defaultRowHeight="18" x14ac:dyDescent="0"/>
  <cols>
    <col min="1" max="1" width="16.5" customWidth="1"/>
    <col min="9" max="9" width="14.1640625" customWidth="1"/>
    <col min="12" max="12" width="13.1640625" bestFit="1" customWidth="1"/>
  </cols>
  <sheetData>
    <row r="1" spans="1:13">
      <c r="A1" t="s">
        <v>16</v>
      </c>
    </row>
    <row r="2" spans="1:13">
      <c r="I2" s="4" t="s">
        <v>23</v>
      </c>
      <c r="J2" s="13" t="s">
        <v>5</v>
      </c>
      <c r="K2" s="14" t="s">
        <v>6</v>
      </c>
      <c r="L2" s="15">
        <v>186000000000</v>
      </c>
      <c r="M2" s="16" t="s">
        <v>7</v>
      </c>
    </row>
    <row r="3" spans="1:13">
      <c r="I3" s="5" t="s">
        <v>17</v>
      </c>
      <c r="J3" s="24" t="s">
        <v>13</v>
      </c>
      <c r="K3" s="18" t="s">
        <v>14</v>
      </c>
      <c r="L3" s="17"/>
      <c r="M3" s="16" t="s">
        <v>3</v>
      </c>
    </row>
    <row r="11" spans="1:13">
      <c r="A11" s="9" t="s">
        <v>9</v>
      </c>
      <c r="B11" s="29" t="s">
        <v>31</v>
      </c>
      <c r="C11" s="3" t="s">
        <v>33</v>
      </c>
      <c r="D11" s="2">
        <v>2.2629999999999999</v>
      </c>
      <c r="E11" s="2" t="s">
        <v>3</v>
      </c>
      <c r="F11" s="3" t="s">
        <v>15</v>
      </c>
      <c r="G11" s="20">
        <f>D13/L11*D12/L2</f>
        <v>4.4859498376375456E-3</v>
      </c>
      <c r="H11" s="9"/>
      <c r="I11" s="4"/>
      <c r="J11" s="13" t="s">
        <v>0</v>
      </c>
      <c r="K11" s="14" t="s">
        <v>1</v>
      </c>
      <c r="L11" s="17">
        <f>PI()/4*POWER(0.0045,2)</f>
        <v>1.5904312808798326E-5</v>
      </c>
      <c r="M11" s="16" t="s">
        <v>4</v>
      </c>
    </row>
    <row r="12" spans="1:13">
      <c r="A12" s="10"/>
      <c r="B12" s="4" t="s">
        <v>11</v>
      </c>
      <c r="C12" s="5" t="s">
        <v>8</v>
      </c>
      <c r="D12" s="21">
        <v>2.2090000000000001</v>
      </c>
      <c r="E12" s="4" t="s">
        <v>3</v>
      </c>
      <c r="F12" s="5" t="s">
        <v>18</v>
      </c>
      <c r="G12" s="6">
        <f>2*D13/L12*L13/L2</f>
        <v>2.3107560393870012E-5</v>
      </c>
      <c r="H12" s="10"/>
      <c r="I12" s="4"/>
      <c r="J12" s="11" t="s">
        <v>24</v>
      </c>
      <c r="K12" s="12" t="s">
        <v>2</v>
      </c>
      <c r="L12" s="7">
        <f>PI()/4*POWER(0.0031,2)</f>
        <v>7.5476763502494772E-6</v>
      </c>
      <c r="M12" s="8" t="s">
        <v>4</v>
      </c>
    </row>
    <row r="13" spans="1:13">
      <c r="A13" s="19"/>
      <c r="B13" s="30" t="s">
        <v>25</v>
      </c>
      <c r="C13" s="12" t="s">
        <v>8</v>
      </c>
      <c r="D13" s="22">
        <v>6007.4</v>
      </c>
      <c r="E13" s="7" t="s">
        <v>12</v>
      </c>
      <c r="F13" s="26" t="s">
        <v>19</v>
      </c>
      <c r="G13" s="27">
        <f>SUM(G11:G12)</f>
        <v>4.5090573980314155E-3</v>
      </c>
      <c r="H13" s="28" t="s">
        <v>3</v>
      </c>
      <c r="I13" s="4"/>
      <c r="J13" s="13" t="s">
        <v>30</v>
      </c>
      <c r="K13" s="14" t="s">
        <v>8</v>
      </c>
      <c r="L13" s="15">
        <v>2.7000000000000001E-3</v>
      </c>
      <c r="M13" s="16" t="s">
        <v>3</v>
      </c>
    </row>
    <row r="14" spans="1:13">
      <c r="F14" s="1"/>
      <c r="I14" s="4"/>
    </row>
    <row r="15" spans="1:13">
      <c r="I15" s="4"/>
      <c r="J15" s="4"/>
      <c r="K15" s="4"/>
      <c r="L15" s="4"/>
      <c r="M15" s="4"/>
    </row>
    <row r="16" spans="1:13">
      <c r="A16" s="9" t="s">
        <v>20</v>
      </c>
      <c r="B16" s="29" t="s">
        <v>10</v>
      </c>
      <c r="C16" s="3" t="s">
        <v>34</v>
      </c>
      <c r="D16" s="2">
        <v>2.2639999999999998</v>
      </c>
      <c r="E16" s="2" t="s">
        <v>3</v>
      </c>
      <c r="F16" s="3" t="s">
        <v>15</v>
      </c>
      <c r="G16" s="20">
        <f>D18/L16*D17/L2</f>
        <v>3.546449820870295E-3</v>
      </c>
      <c r="H16" s="9"/>
      <c r="J16" s="13" t="s">
        <v>0</v>
      </c>
      <c r="K16" s="14" t="s">
        <v>1</v>
      </c>
      <c r="L16" s="17">
        <f>PI()/4*POWER(0.0045,2)</f>
        <v>1.5904312808798326E-5</v>
      </c>
      <c r="M16" s="16" t="s">
        <v>4</v>
      </c>
    </row>
    <row r="17" spans="1:13">
      <c r="A17" s="10"/>
      <c r="B17" s="4" t="s">
        <v>11</v>
      </c>
      <c r="C17" s="5" t="s">
        <v>8</v>
      </c>
      <c r="D17" s="21">
        <v>2.2210000000000001</v>
      </c>
      <c r="E17" s="4" t="s">
        <v>3</v>
      </c>
      <c r="F17" s="5" t="s">
        <v>18</v>
      </c>
      <c r="G17" s="6">
        <f>2*D18/L17*L18/L2</f>
        <v>1.773465242216464E-5</v>
      </c>
      <c r="H17" s="10"/>
      <c r="J17" s="11" t="s">
        <v>32</v>
      </c>
      <c r="K17" s="12" t="s">
        <v>2</v>
      </c>
      <c r="L17" s="7">
        <f>PI()/4*POWER(0.0028,2)</f>
        <v>6.1575216010359945E-6</v>
      </c>
      <c r="M17" s="8" t="s">
        <v>4</v>
      </c>
    </row>
    <row r="18" spans="1:13">
      <c r="A18" s="19"/>
      <c r="B18" s="30" t="s">
        <v>26</v>
      </c>
      <c r="C18" s="12" t="s">
        <v>8</v>
      </c>
      <c r="D18" s="22">
        <v>4723.6000000000004</v>
      </c>
      <c r="E18" s="7" t="s">
        <v>12</v>
      </c>
      <c r="F18" s="26" t="s">
        <v>19</v>
      </c>
      <c r="G18" s="27">
        <f>SUM(G16:G17)</f>
        <v>3.5641844732924597E-3</v>
      </c>
      <c r="H18" s="28" t="s">
        <v>3</v>
      </c>
      <c r="J18" s="13" t="s">
        <v>29</v>
      </c>
      <c r="K18" s="14" t="s">
        <v>8</v>
      </c>
      <c r="L18" s="15">
        <v>2.15E-3</v>
      </c>
      <c r="M18" s="16" t="s">
        <v>3</v>
      </c>
    </row>
    <row r="19" spans="1:13">
      <c r="I19" s="4"/>
      <c r="J19" s="4"/>
      <c r="K19" s="4"/>
      <c r="L19" s="4"/>
      <c r="M19" s="4"/>
    </row>
    <row r="20" spans="1:13">
      <c r="I20" s="4"/>
      <c r="J20" s="4"/>
      <c r="K20" s="4"/>
      <c r="L20" s="4"/>
      <c r="M20" s="4"/>
    </row>
    <row r="21" spans="1:13">
      <c r="A21" s="9" t="s">
        <v>21</v>
      </c>
      <c r="B21" s="29" t="s">
        <v>10</v>
      </c>
      <c r="C21" s="3" t="s">
        <v>35</v>
      </c>
      <c r="D21" s="2">
        <v>2.2639999999999998</v>
      </c>
      <c r="E21" s="2" t="s">
        <v>3</v>
      </c>
      <c r="F21" s="3" t="s">
        <v>15</v>
      </c>
      <c r="G21" s="20">
        <f>D23/L21*D22/L2</f>
        <v>2.8989652062715691E-3</v>
      </c>
      <c r="H21" s="9"/>
      <c r="J21" s="13" t="s">
        <v>0</v>
      </c>
      <c r="K21" s="14" t="s">
        <v>1</v>
      </c>
      <c r="L21" s="17">
        <f>PI()/4*POWER(0.0045,2)</f>
        <v>1.5904312808798326E-5</v>
      </c>
      <c r="M21" s="16" t="s">
        <v>4</v>
      </c>
    </row>
    <row r="22" spans="1:13">
      <c r="A22" s="10"/>
      <c r="B22" s="4" t="s">
        <v>11</v>
      </c>
      <c r="C22" s="5" t="s">
        <v>8</v>
      </c>
      <c r="D22" s="21">
        <v>2.2210000000000001</v>
      </c>
      <c r="E22" s="4" t="s">
        <v>3</v>
      </c>
      <c r="F22" s="5" t="s">
        <v>18</v>
      </c>
      <c r="G22" s="6">
        <f>2*D23/L22*L23/L2</f>
        <v>1.8184774089948443E-5</v>
      </c>
      <c r="H22" s="10"/>
      <c r="J22" s="11" t="s">
        <v>37</v>
      </c>
      <c r="K22" s="12" t="s">
        <v>2</v>
      </c>
      <c r="L22" s="7">
        <f>PI()/4*POWER(0.0025,2)</f>
        <v>4.9087385212340517E-6</v>
      </c>
      <c r="M22" s="8" t="s">
        <v>4</v>
      </c>
    </row>
    <row r="23" spans="1:13">
      <c r="A23" s="19"/>
      <c r="B23" s="30" t="s">
        <v>27</v>
      </c>
      <c r="C23" s="12" t="s">
        <v>8</v>
      </c>
      <c r="D23" s="22">
        <v>3861.2</v>
      </c>
      <c r="E23" s="7" t="s">
        <v>12</v>
      </c>
      <c r="F23" s="26" t="s">
        <v>19</v>
      </c>
      <c r="G23" s="27">
        <f>SUM(G21:G22)</f>
        <v>2.9171499803615176E-3</v>
      </c>
      <c r="H23" s="28" t="s">
        <v>3</v>
      </c>
      <c r="J23" s="13" t="s">
        <v>29</v>
      </c>
      <c r="K23" s="14" t="s">
        <v>8</v>
      </c>
      <c r="L23" s="15">
        <v>2.15E-3</v>
      </c>
      <c r="M23" s="16" t="s">
        <v>3</v>
      </c>
    </row>
    <row r="26" spans="1:13">
      <c r="A26" s="9" t="s">
        <v>40</v>
      </c>
      <c r="B26" s="29" t="s">
        <v>42</v>
      </c>
      <c r="C26" s="3" t="s">
        <v>35</v>
      </c>
      <c r="D26" s="25">
        <v>2.4009999999999998</v>
      </c>
      <c r="E26" s="2" t="s">
        <v>3</v>
      </c>
      <c r="F26" s="3" t="s">
        <v>15</v>
      </c>
      <c r="G26" s="20">
        <f>D28/L26*D27/L2</f>
        <v>2.4216073000459292E-3</v>
      </c>
      <c r="H26" s="9"/>
      <c r="J26" s="13" t="s">
        <v>0</v>
      </c>
      <c r="K26" s="14" t="s">
        <v>1</v>
      </c>
      <c r="L26" s="17">
        <f>PI()/4*POWER(0.0045,2)</f>
        <v>1.5904312808798326E-5</v>
      </c>
      <c r="M26" s="16" t="s">
        <v>4</v>
      </c>
    </row>
    <row r="27" spans="1:13">
      <c r="A27" s="10"/>
      <c r="B27" s="4" t="s">
        <v>11</v>
      </c>
      <c r="C27" s="5" t="s">
        <v>8</v>
      </c>
      <c r="D27" s="21">
        <v>2.3580000000000001</v>
      </c>
      <c r="E27" s="4" t="s">
        <v>3</v>
      </c>
      <c r="F27" s="5" t="s">
        <v>18</v>
      </c>
      <c r="G27" s="6">
        <f>2*D28/L27*L28/L2</f>
        <v>1.8476003586480631E-5</v>
      </c>
      <c r="H27" s="10"/>
      <c r="J27" s="11" t="s">
        <v>38</v>
      </c>
      <c r="K27" s="12" t="s">
        <v>2</v>
      </c>
      <c r="L27" s="7">
        <f>PI()/4*POWER(0.0022,2)</f>
        <v>3.8013271108436497E-6</v>
      </c>
      <c r="M27" s="8" t="s">
        <v>4</v>
      </c>
    </row>
    <row r="28" spans="1:13">
      <c r="A28" s="19"/>
      <c r="B28" s="30" t="s">
        <v>28</v>
      </c>
      <c r="C28" s="12" t="s">
        <v>8</v>
      </c>
      <c r="D28" s="22">
        <v>3038</v>
      </c>
      <c r="E28" s="7" t="s">
        <v>12</v>
      </c>
      <c r="F28" s="26" t="s">
        <v>19</v>
      </c>
      <c r="G28" s="27">
        <f>SUM(G26:G27)</f>
        <v>2.44008330363241E-3</v>
      </c>
      <c r="H28" s="28" t="s">
        <v>3</v>
      </c>
      <c r="J28" s="13" t="s">
        <v>29</v>
      </c>
      <c r="K28" s="14" t="s">
        <v>8</v>
      </c>
      <c r="L28" s="15">
        <v>2.15E-3</v>
      </c>
      <c r="M28" s="16" t="s">
        <v>3</v>
      </c>
    </row>
    <row r="31" spans="1:13">
      <c r="A31" s="9" t="s">
        <v>41</v>
      </c>
      <c r="B31" s="29" t="s">
        <v>36</v>
      </c>
      <c r="C31" s="3" t="s">
        <v>35</v>
      </c>
      <c r="D31" s="2">
        <v>0.14399999999999999</v>
      </c>
      <c r="E31" s="2" t="s">
        <v>3</v>
      </c>
      <c r="F31" s="3" t="s">
        <v>15</v>
      </c>
      <c r="G31" s="20">
        <f>D33/L31*D32/L2</f>
        <v>6.6919023038835218E-5</v>
      </c>
      <c r="H31" s="9"/>
      <c r="J31" s="13" t="s">
        <v>0</v>
      </c>
      <c r="K31" s="14" t="s">
        <v>1</v>
      </c>
      <c r="L31" s="17">
        <f>PI()/4*POWER(0.0045,2)</f>
        <v>1.5904312808798326E-5</v>
      </c>
      <c r="M31" s="16" t="s">
        <v>4</v>
      </c>
    </row>
    <row r="32" spans="1:13">
      <c r="A32" s="10"/>
      <c r="B32" s="4" t="s">
        <v>11</v>
      </c>
      <c r="C32" s="5" t="s">
        <v>8</v>
      </c>
      <c r="D32" s="21">
        <v>0.10100000000000001</v>
      </c>
      <c r="E32" s="4" t="s">
        <v>3</v>
      </c>
      <c r="F32" s="5" t="s">
        <v>18</v>
      </c>
      <c r="G32" s="6">
        <f>2*D33/L32*L33/L2</f>
        <v>1.7806423209591051E-5</v>
      </c>
      <c r="H32" s="10"/>
      <c r="J32" s="11" t="s">
        <v>39</v>
      </c>
      <c r="K32" s="12" t="s">
        <v>2</v>
      </c>
      <c r="L32" s="7">
        <f>PI()/4*POWER(0.0018,2)</f>
        <v>2.5446900494077322E-6</v>
      </c>
      <c r="M32" s="8" t="s">
        <v>4</v>
      </c>
    </row>
    <row r="33" spans="1:13">
      <c r="A33" s="19"/>
      <c r="B33" s="30" t="s">
        <v>22</v>
      </c>
      <c r="C33" s="12" t="s">
        <v>8</v>
      </c>
      <c r="D33" s="22">
        <v>1960</v>
      </c>
      <c r="E33" s="7" t="s">
        <v>12</v>
      </c>
      <c r="F33" s="12" t="s">
        <v>19</v>
      </c>
      <c r="G33" s="23">
        <f>SUM(G31:G32)</f>
        <v>8.4725446248426272E-5</v>
      </c>
      <c r="H33" s="19" t="s">
        <v>3</v>
      </c>
      <c r="J33" s="13" t="s">
        <v>29</v>
      </c>
      <c r="K33" s="14" t="s">
        <v>8</v>
      </c>
      <c r="L33" s="15">
        <v>2.15E-3</v>
      </c>
      <c r="M33" s="16" t="s">
        <v>3</v>
      </c>
    </row>
  </sheetData>
  <phoneticPr fontId="2"/>
  <pageMargins left="0.70000000000000007" right="0.70000000000000007" top="0.75000000000000011" bottom="0.75000000000000011" header="0.30000000000000004" footer="0.30000000000000004"/>
  <pageSetup paperSize="8" orientation="landscape" horizontalDpi="4294967292" verticalDpi="4294967292"/>
  <colBreaks count="1" manualBreakCount="1">
    <brk id="13" max="1048575" man="1"/>
  </colBreaks>
  <drawing r:id="rId1"/>
  <extLst>
    <ext xmlns:mx="http://schemas.microsoft.com/office/mac/excel/2008/main" uri="{64002731-A6B0-56B0-2670-7721B7C09600}">
      <mx:PLV Mode="0" OnePage="0" WScale="7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NAOJ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石崎 秀晴</dc:creator>
  <cp:lastModifiedBy>石崎 秀晴</cp:lastModifiedBy>
  <cp:lastPrinted>2016-08-30T02:56:52Z</cp:lastPrinted>
  <dcterms:created xsi:type="dcterms:W3CDTF">2016-08-02T07:15:45Z</dcterms:created>
  <dcterms:modified xsi:type="dcterms:W3CDTF">2016-09-01T11:00:27Z</dcterms:modified>
</cp:coreProperties>
</file>